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1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<sst xmlns="http://schemas.openxmlformats.org/spreadsheetml/2006/main" count="22" uniqueCount="17">
  <si>
    <t>обороты</t>
  </si>
  <si>
    <t>% без нагрузки</t>
  </si>
  <si>
    <t>% с нагрузкой</t>
  </si>
  <si>
    <t>разница</t>
  </si>
  <si>
    <t>л/час (бн)</t>
  </si>
  <si>
    <t>л/час (нагруз)</t>
  </si>
  <si>
    <t>потребление топлива дополнитьельной  нагрузкой</t>
  </si>
  <si>
    <t>средняя скорость</t>
  </si>
  <si>
    <t>средние л/час</t>
  </si>
  <si>
    <t>средние л/100 км</t>
  </si>
  <si>
    <t>минус 0.4 л/час</t>
  </si>
  <si>
    <t>минус 0.8 л/час</t>
  </si>
  <si>
    <t>экономия %</t>
  </si>
  <si>
    <t>усреднение D</t>
  </si>
  <si>
    <t>усреднение E</t>
  </si>
  <si>
    <t>усреднение  G</t>
  </si>
  <si>
    <t>усреднение I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</si>
</sst>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</numFmts>
  <fonts count="41">
    <font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Calibri"/>
      <family val="0"/>
    </font>
    <font>
      <sz val="10.5"/>
      <color indexed="8"/>
      <name val="Calibri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755"/>
          <c:w val="0.76025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'[1]Sheet3'!$B$1</c:f>
              <c:strCache>
                <c:ptCount val="1"/>
                <c:pt idx="0">
                  <c:v>% без нагрузки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'[1]Sheet3'!$B$2:$B$7</c:f>
              <c:numCache>
                <c:ptCount val="6"/>
                <c:pt idx="0">
                  <c:v>0</c:v>
                </c:pt>
                <c:pt idx="1">
                  <c:v>-14</c:v>
                </c:pt>
                <c:pt idx="2">
                  <c:v>-17</c:v>
                </c:pt>
                <c:pt idx="3">
                  <c:v>-19</c:v>
                </c:pt>
                <c:pt idx="4">
                  <c:v>-8</c:v>
                </c:pt>
                <c:pt idx="5">
                  <c:v>-5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'[1]Sheet3'!$C$1</c:f>
              <c:strCache>
                <c:ptCount val="1"/>
                <c:pt idx="0">
                  <c:v>% с нагрузкой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'[1]Sheet3'!$C$2:$C$7</c:f>
              <c:numCache>
                <c:ptCount val="6"/>
                <c:pt idx="0">
                  <c:v>45</c:v>
                </c:pt>
                <c:pt idx="1">
                  <c:v>30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'[1]Sheet3'!$D$1</c:f>
              <c:strCache>
                <c:ptCount val="1"/>
                <c:pt idx="0">
                  <c:v>разница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'[1]Sheet3'!$D$2:$D$7</c:f>
              <c:numCache>
                <c:ptCount val="6"/>
                <c:pt idx="0">
                  <c:v>45</c:v>
                </c:pt>
                <c:pt idx="1">
                  <c:v>44</c:v>
                </c:pt>
                <c:pt idx="2">
                  <c:v>23</c:v>
                </c:pt>
                <c:pt idx="3">
                  <c:v>23</c:v>
                </c:pt>
                <c:pt idx="4">
                  <c:v>16</c:v>
                </c:pt>
                <c:pt idx="5">
                  <c:v>17</c:v>
                </c:pt>
              </c:numCache>
            </c:numRef>
          </c:yVal>
          <c:smooth val="1"/>
        </c:ser>
        <c:axId val="57187117"/>
        <c:axId val="44922006"/>
      </c:scatterChart>
      <c:valAx>
        <c:axId val="571871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22006"/>
        <c:crosses val="autoZero"/>
        <c:crossBetween val="midCat"/>
        <c:dispUnits/>
      </c:val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1871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4615"/>
          <c:w val="0.204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11975"/>
          <c:w val="0.9765"/>
          <c:h val="0.8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'[1]Sheet3'!$C$1</c:f>
              <c:strCache>
                <c:ptCount val="1"/>
                <c:pt idx="0">
                  <c:v>% с нагрузкой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'[1]Sheet3'!$C$2:$C$7</c:f>
              <c:numCache>
                <c:ptCount val="6"/>
                <c:pt idx="0">
                  <c:v>45</c:v>
                </c:pt>
                <c:pt idx="1">
                  <c:v>30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</c:numCache>
            </c:numRef>
          </c:yVal>
          <c:smooth val="1"/>
        </c:ser>
        <c:axId val="1644871"/>
        <c:axId val="14803840"/>
      </c:scatterChart>
      <c:valAx>
        <c:axId val="16448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803840"/>
        <c:crosses val="autoZero"/>
        <c:crossBetween val="midCat"/>
        <c:dispUnits/>
      </c:val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4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11975"/>
          <c:w val="0.98525"/>
          <c:h val="0.8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'[1]Sheet3'!$D$1</c:f>
              <c:strCache>
                <c:ptCount val="1"/>
                <c:pt idx="0">
                  <c:v>разница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'[1]Sheet3'!$D$2:$D$7</c:f>
              <c:numCache>
                <c:ptCount val="6"/>
                <c:pt idx="0">
                  <c:v>45</c:v>
                </c:pt>
                <c:pt idx="1">
                  <c:v>44</c:v>
                </c:pt>
                <c:pt idx="2">
                  <c:v>23</c:v>
                </c:pt>
                <c:pt idx="3">
                  <c:v>23</c:v>
                </c:pt>
                <c:pt idx="4">
                  <c:v>16</c:v>
                </c:pt>
                <c:pt idx="5">
                  <c:v>17</c:v>
                </c:pt>
              </c:numCache>
            </c:numRef>
          </c:yVal>
          <c:smooth val="1"/>
        </c:ser>
        <c:axId val="66125697"/>
        <c:axId val="58260362"/>
      </c:scatterChart>
      <c:valAx>
        <c:axId val="661256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60362"/>
        <c:crosses val="autoZero"/>
        <c:crossBetween val="midCat"/>
        <c:dispUnits/>
      </c:val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256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8775"/>
          <c:w val="0.980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'[1]Sheet3'!$G$1</c:f>
              <c:strCache>
                <c:ptCount val="1"/>
                <c:pt idx="0">
                  <c:v>л/час (бн)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'[1]Sheet3'!$G$2:$G$7</c:f>
              <c:numCache>
                <c:ptCount val="6"/>
                <c:pt idx="0">
                  <c:v>0.7</c:v>
                </c:pt>
                <c:pt idx="1">
                  <c:v>1.1</c:v>
                </c:pt>
                <c:pt idx="2">
                  <c:v>2.4</c:v>
                </c:pt>
                <c:pt idx="3">
                  <c:v>3.9</c:v>
                </c:pt>
                <c:pt idx="4">
                  <c:v>5.4</c:v>
                </c:pt>
                <c:pt idx="5">
                  <c:v>6.8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'[1]Sheet3'!$H$1</c:f>
              <c:strCache>
                <c:ptCount val="1"/>
                <c:pt idx="0">
                  <c:v>л/час (нагруз)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'[1]Sheet3'!$A$2:$A$7</c:f>
              <c:numCache>
                <c:ptCount val="6"/>
                <c:pt idx="0">
                  <c:v>800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'[1]Sheet3'!$H$2:$H$7</c:f>
              <c:numCache>
                <c:ptCount val="6"/>
                <c:pt idx="0">
                  <c:v>1.02</c:v>
                </c:pt>
                <c:pt idx="1">
                  <c:v>1.65</c:v>
                </c:pt>
                <c:pt idx="2">
                  <c:v>3.42</c:v>
                </c:pt>
                <c:pt idx="3">
                  <c:v>5.19</c:v>
                </c:pt>
                <c:pt idx="4">
                  <c:v>7.03</c:v>
                </c:pt>
                <c:pt idx="5">
                  <c:v>8.93</c:v>
                </c:pt>
              </c:numCache>
            </c:numRef>
          </c:yVal>
          <c:smooth val="1"/>
        </c:ser>
        <c:axId val="54581211"/>
        <c:axId val="21468852"/>
      </c:scatterChart>
      <c:valAx>
        <c:axId val="545812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68852"/>
        <c:crosses val="autoZero"/>
        <c:crossBetween val="midCat"/>
        <c:dispUnits/>
      </c:val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812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929"/>
          <c:w val="0.385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8825"/>
          <c:w val="0.64225"/>
          <c:h val="0.91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потребление топлива дополнитьельной  нагрузкой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Sheet1!$A$2:$A$7</c:f>
              <c:numCache/>
            </c:numRef>
          </c:xVal>
          <c:yVal>
            <c:numRef>
              <c:f>Sheet1!$I$2:$I$7</c:f>
              <c:numCache/>
            </c:numRef>
          </c:yVal>
          <c:smooth val="1"/>
        </c:ser>
        <c:axId val="59001941"/>
        <c:axId val="61255422"/>
      </c:scatterChart>
      <c:valAx>
        <c:axId val="590019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55422"/>
        <c:crosses val="autoZero"/>
        <c:crossBetween val="midCat"/>
        <c:dispUnits/>
      </c:valAx>
      <c:valAx>
        <c:axId val="61255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019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4935"/>
          <c:w val="0.323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333333"/>
                </a:solidFill>
              </a:rPr>
              <a:t>средняя скорость = средние л/100 км
</a:t>
            </a:r>
            <a:r>
              <a:rPr lang="en-US" cap="none" sz="1050" b="0" i="0" u="none" baseline="0">
                <a:solidFill>
                  <a:srgbClr val="333333"/>
                </a:solidFill>
              </a:rPr>
              <a:t>средняя скорость =  средние л/час</a:t>
            </a:r>
          </a:p>
        </c:rich>
      </c:tx>
      <c:layout>
        <c:manualLayout>
          <c:xMode val="factor"/>
          <c:yMode val="factor"/>
          <c:x val="-0.01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4"/>
          <c:w val="0.96625"/>
          <c:h val="0.6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средние л/100 км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средние л/час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Sheet2!$C$2:$C$9</c:f>
              <c:numCache/>
            </c:numRef>
          </c:yVal>
          <c:smooth val="1"/>
        </c:ser>
        <c:axId val="14427887"/>
        <c:axId val="62742120"/>
      </c:scatterChart>
      <c:valAx>
        <c:axId val="144278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42120"/>
        <c:crosses val="autoZero"/>
        <c:crossBetween val="midCat"/>
        <c:dispUnits/>
      </c:valAx>
      <c:valAx>
        <c:axId val="62742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278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"/>
          <c:y val="0.8805"/>
          <c:w val="0.803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средняя скорость =  экономия топлива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в процентах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при минус 0,4 л/час и 0,8 л/час в среднем</a:t>
            </a:r>
          </a:p>
        </c:rich>
      </c:tx>
      <c:layout>
        <c:manualLayout>
          <c:xMode val="factor"/>
          <c:yMode val="factor"/>
          <c:x val="-0.00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78"/>
          <c:w val="0.972"/>
          <c:h val="0.5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Sheet2!$G$1</c:f>
              <c:strCache>
                <c:ptCount val="1"/>
                <c:pt idx="0">
                  <c:v>экономия %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Sheet2!$G$2:$G$9</c:f>
              <c:numCache/>
            </c:numRef>
          </c:yVal>
          <c:smooth val="1"/>
        </c:ser>
        <c:ser>
          <c:idx val="1"/>
          <c:order val="1"/>
          <c:tx>
            <c:strRef>
              <c:f>Sheet2!$I$1</c:f>
              <c:strCache>
                <c:ptCount val="1"/>
                <c:pt idx="0">
                  <c:v>экономия 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Sheet2!$I$2:$I$9</c:f>
              <c:numCache/>
            </c:numRef>
          </c:yVal>
          <c:smooth val="1"/>
        </c:ser>
        <c:axId val="27808169"/>
        <c:axId val="48946930"/>
      </c:scatterChart>
      <c:valAx>
        <c:axId val="278081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46930"/>
        <c:crosses val="autoZero"/>
        <c:crossBetween val="midCat"/>
        <c:dispUnits/>
      </c:val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081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75"/>
          <c:y val="0.87675"/>
          <c:w val="0.5517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333333"/>
                </a:solidFill>
              </a:rPr>
              <a:t>средняя скорость = средние л/100 км
</a:t>
            </a:r>
            <a:r>
              <a:rPr lang="en-US" cap="none" sz="1050" b="0" i="0" u="none" baseline="0">
                <a:solidFill>
                  <a:srgbClr val="333333"/>
                </a:solidFill>
              </a:rPr>
              <a:t>синяя = штатно</a:t>
            </a:r>
          </a:p>
        </c:rich>
      </c:tx>
      <c:layout>
        <c:manualLayout>
          <c:xMode val="factor"/>
          <c:yMode val="factor"/>
          <c:x val="-0.00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91"/>
          <c:w val="0.967"/>
          <c:h val="0.5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средние л/100 км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1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минус 0.4 л/час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Sheet2!$D$2:$D$9</c:f>
              <c:numCache/>
            </c:numRef>
          </c:yVal>
          <c:smooth val="1"/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минус 0.8 л/час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Sheet2!$E$2:$E$9</c:f>
              <c:numCache/>
            </c:numRef>
          </c:yVal>
          <c:smooth val="1"/>
        </c:ser>
        <c:axId val="37869187"/>
        <c:axId val="5278364"/>
      </c:scatterChart>
      <c:valAx>
        <c:axId val="37869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8364"/>
        <c:crosses val="autoZero"/>
        <c:crossBetween val="midCat"/>
        <c:dispUnits/>
      </c:valAx>
      <c:valAx>
        <c:axId val="5278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691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7905"/>
          <c:w val="0.707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средняя скорость = экономия топлива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в процентах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при минус 0,4 л/час и 0,8 л/час в среднем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"/>
          <c:w val="0.9715"/>
          <c:h val="0.67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усреднение  G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Sheet2!$A$2:$A$9</c:f>
              <c:numCache/>
            </c:numRef>
          </c:xVal>
          <c:yVal>
            <c:numRef>
              <c:f>Sheet2!$M$2:$M$9</c:f>
              <c:numCache/>
            </c:numRef>
          </c:yVal>
          <c:smooth val="1"/>
        </c:ser>
        <c:ser>
          <c:idx val="1"/>
          <c:order val="1"/>
          <c:tx>
            <c:strRef>
              <c:f>Sheet2!$N$1</c:f>
              <c:strCache>
                <c:ptCount val="1"/>
                <c:pt idx="0">
                  <c:v>усреднение 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Sheet2!$A$2:$A$9</c:f>
              <c:numCache/>
            </c:numRef>
          </c:xVal>
          <c:yVal>
            <c:numRef>
              <c:f>Sheet2!$N$2:$N$9</c:f>
              <c:numCache/>
            </c:numRef>
          </c:yVal>
          <c:smooth val="1"/>
        </c:ser>
        <c:axId val="47505277"/>
        <c:axId val="24894310"/>
      </c:scatterChart>
      <c:valAx>
        <c:axId val="475052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94310"/>
        <c:crosses val="autoZero"/>
        <c:crossBetween val="midCat"/>
        <c:dispUnits/>
      </c:val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052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1025"/>
          <c:w val="0.602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2981325</xdr:colOff>
      <xdr:row>22</xdr:row>
      <xdr:rowOff>142875</xdr:rowOff>
    </xdr:from>
    <xdr:to>
      <xdr:col>17</xdr:col>
      <xdr:colOff>609600</xdr:colOff>
      <xdr:row>49</xdr:row>
      <xdr:rowOff>66675</xdr:rowOff>
    </xdr:to>
    <xdr:graphicFrame>
      <xdr:nvGraphicFramePr>
        <xdr:cNvPr id="1" name="Диаграмма 1"/>
        <xdr:cNvGraphicFramePr/>
      </xdr:nvGraphicFramePr>
      <xdr:xfrm>
        <a:off x="9039225" y="3705225"/>
        <a:ext cx="5495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19050</xdr:rowOff>
    </xdr:from>
    <xdr:to>
      <xdr:col>6</xdr:col>
      <xdr:colOff>247650</xdr:colOff>
      <xdr:row>52</xdr:row>
      <xdr:rowOff>9525</xdr:rowOff>
    </xdr:to>
    <xdr:graphicFrame>
      <xdr:nvGraphicFramePr>
        <xdr:cNvPr id="2" name="Диаграмма 2"/>
        <xdr:cNvGraphicFramePr/>
      </xdr:nvGraphicFramePr>
      <xdr:xfrm>
        <a:off x="38100" y="5686425"/>
        <a:ext cx="4791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695325</xdr:colOff>
      <xdr:row>34</xdr:row>
      <xdr:rowOff>161925</xdr:rowOff>
    </xdr:from>
    <xdr:to>
      <xdr:col>9</xdr:col>
      <xdr:colOff>590550</xdr:colOff>
      <xdr:row>51</xdr:row>
      <xdr:rowOff>152400</xdr:rowOff>
    </xdr:to>
    <xdr:graphicFrame>
      <xdr:nvGraphicFramePr>
        <xdr:cNvPr id="3" name="Диаграмма 3"/>
        <xdr:cNvGraphicFramePr/>
      </xdr:nvGraphicFramePr>
      <xdr:xfrm>
        <a:off x="2228850" y="5667375"/>
        <a:ext cx="7410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76200</xdr:rowOff>
    </xdr:from>
    <xdr:to>
      <xdr:col>7</xdr:col>
      <xdr:colOff>352425</xdr:colOff>
      <xdr:row>33</xdr:row>
      <xdr:rowOff>57150</xdr:rowOff>
    </xdr:to>
    <xdr:graphicFrame>
      <xdr:nvGraphicFramePr>
        <xdr:cNvPr id="4" name="Диаграмма 4"/>
        <xdr:cNvGraphicFramePr/>
      </xdr:nvGraphicFramePr>
      <xdr:xfrm>
        <a:off x="0" y="1695450"/>
        <a:ext cx="55435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9</xdr:row>
      <xdr:rowOff>57150</xdr:rowOff>
    </xdr:from>
    <xdr:to>
      <xdr:col>9</xdr:col>
      <xdr:colOff>257175</xdr:colOff>
      <xdr:row>32</xdr:row>
      <xdr:rowOff>28575</xdr:rowOff>
    </xdr:to>
    <xdr:graphicFrame>
      <xdr:nvGraphicFramePr>
        <xdr:cNvPr id="5" name="Диаграмма 11"/>
        <xdr:cNvGraphicFramePr/>
      </xdr:nvGraphicFramePr>
      <xdr:xfrm>
        <a:off x="3676650" y="1514475"/>
        <a:ext cx="5629275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47625</xdr:rowOff>
    </xdr:from>
    <xdr:to>
      <xdr:col>3</xdr:col>
      <xdr:colOff>123825</xdr:colOff>
      <xdr:row>23</xdr:row>
      <xdr:rowOff>19050</xdr:rowOff>
    </xdr:to>
    <xdr:graphicFrame>
      <xdr:nvGraphicFramePr>
        <xdr:cNvPr id="1" name="Диаграмма 2"/>
        <xdr:cNvGraphicFramePr/>
      </xdr:nvGraphicFramePr>
      <xdr:xfrm>
        <a:off x="19050" y="1504950"/>
        <a:ext cx="33242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9</xdr:row>
      <xdr:rowOff>85725</xdr:rowOff>
    </xdr:from>
    <xdr:to>
      <xdr:col>10</xdr:col>
      <xdr:colOff>9525</xdr:colOff>
      <xdr:row>22</xdr:row>
      <xdr:rowOff>152400</xdr:rowOff>
    </xdr:to>
    <xdr:graphicFrame>
      <xdr:nvGraphicFramePr>
        <xdr:cNvPr id="2" name="Диаграмма 8"/>
        <xdr:cNvGraphicFramePr/>
      </xdr:nvGraphicFramePr>
      <xdr:xfrm>
        <a:off x="6705600" y="1543050"/>
        <a:ext cx="39528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9</xdr:row>
      <xdr:rowOff>66675</xdr:rowOff>
    </xdr:from>
    <xdr:to>
      <xdr:col>6</xdr:col>
      <xdr:colOff>209550</xdr:colOff>
      <xdr:row>23</xdr:row>
      <xdr:rowOff>66675</xdr:rowOff>
    </xdr:to>
    <xdr:graphicFrame>
      <xdr:nvGraphicFramePr>
        <xdr:cNvPr id="3" name="Диаграмма 1"/>
        <xdr:cNvGraphicFramePr/>
      </xdr:nvGraphicFramePr>
      <xdr:xfrm>
        <a:off x="3276600" y="1524000"/>
        <a:ext cx="34099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9</xdr:row>
      <xdr:rowOff>57150</xdr:rowOff>
    </xdr:from>
    <xdr:to>
      <xdr:col>14</xdr:col>
      <xdr:colOff>228600</xdr:colOff>
      <xdr:row>27</xdr:row>
      <xdr:rowOff>95250</xdr:rowOff>
    </xdr:to>
    <xdr:graphicFrame>
      <xdr:nvGraphicFramePr>
        <xdr:cNvPr id="4" name="Диаграмма 2"/>
        <xdr:cNvGraphicFramePr/>
      </xdr:nvGraphicFramePr>
      <xdr:xfrm>
        <a:off x="10696575" y="1514475"/>
        <a:ext cx="39624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Sheet2"/>
      <sheetName val="Sheet3"/>
    </sheetNames>
    <sheetDataSet>
      <sheetData sheetId="3">
        <row r="1">
          <cell r="B1" t="str">
            <v>% без нагрузки</v>
          </cell>
          <cell r="C1" t="str">
            <v>% с нагрузкой</v>
          </cell>
          <cell r="D1" t="str">
            <v>разница</v>
          </cell>
          <cell r="G1" t="str">
            <v>л/час (бн)</v>
          </cell>
          <cell r="H1" t="str">
            <v>л/час (нагруз)</v>
          </cell>
        </row>
        <row r="2">
          <cell r="A2">
            <v>800</v>
          </cell>
          <cell r="B2">
            <v>0</v>
          </cell>
          <cell r="C2">
            <v>45</v>
          </cell>
          <cell r="D2">
            <v>45</v>
          </cell>
          <cell r="G2">
            <v>0.7</v>
          </cell>
          <cell r="H2">
            <v>1.02</v>
          </cell>
        </row>
        <row r="3">
          <cell r="A3">
            <v>1000</v>
          </cell>
          <cell r="B3">
            <v>-14</v>
          </cell>
          <cell r="C3">
            <v>30</v>
          </cell>
          <cell r="D3">
            <v>44</v>
          </cell>
          <cell r="G3">
            <v>1.1</v>
          </cell>
          <cell r="H3">
            <v>1.65</v>
          </cell>
        </row>
        <row r="4">
          <cell r="A4">
            <v>2000</v>
          </cell>
          <cell r="B4">
            <v>-17</v>
          </cell>
          <cell r="C4">
            <v>6</v>
          </cell>
          <cell r="D4">
            <v>23</v>
          </cell>
          <cell r="G4">
            <v>2.4</v>
          </cell>
          <cell r="H4">
            <v>3.42</v>
          </cell>
        </row>
        <row r="5">
          <cell r="A5">
            <v>3000</v>
          </cell>
          <cell r="B5">
            <v>-19</v>
          </cell>
          <cell r="C5">
            <v>4</v>
          </cell>
          <cell r="D5">
            <v>23</v>
          </cell>
          <cell r="G5">
            <v>3.9</v>
          </cell>
          <cell r="H5">
            <v>5.19</v>
          </cell>
        </row>
        <row r="6">
          <cell r="A6">
            <v>4000</v>
          </cell>
          <cell r="B6">
            <v>-8</v>
          </cell>
          <cell r="C6">
            <v>8</v>
          </cell>
          <cell r="D6">
            <v>16</v>
          </cell>
          <cell r="G6">
            <v>5.4</v>
          </cell>
          <cell r="H6">
            <v>7.03</v>
          </cell>
        </row>
        <row r="7">
          <cell r="A7">
            <v>5000</v>
          </cell>
          <cell r="B7">
            <v>-5</v>
          </cell>
          <cell r="C7">
            <v>12</v>
          </cell>
          <cell r="D7">
            <v>17</v>
          </cell>
          <cell r="G7">
            <v>6.8</v>
          </cell>
          <cell r="H7">
            <v>8.93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="70" zoomScaleNormal="70" zoomScaleSheetLayoutView="100" zoomScalePageLayoutView="0" workbookViewId="0" topLeftCell="A21">
      <selection activeCell="E3" sqref="E3"/>
    </sheetView>
  </sheetViews>
  <sheetFormatPr defaultColWidth="9.140625" defaultRowHeight="12.75"/>
  <cols>
    <col min="2" max="2" width="13.8515625" style="0" customWidth="1"/>
    <col min="3" max="3" width="15.00390625" style="0" customWidth="1"/>
    <col min="4" max="4" width="9.140625" style="0" customWidth="1"/>
    <col min="5" max="5" width="10.28125" style="0" customWidth="1"/>
    <col min="6" max="6" width="11.28125" style="0" customWidth="1"/>
    <col min="8" max="8" width="13.00390625" style="0" customWidth="1"/>
    <col min="9" max="9" width="44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</v>
      </c>
      <c r="H1" t="s">
        <v>5</v>
      </c>
      <c r="I1" t="s">
        <v>6</v>
      </c>
    </row>
    <row r="2" spans="1:9" ht="12.75">
      <c r="A2">
        <v>800</v>
      </c>
      <c r="B2">
        <v>0</v>
      </c>
      <c r="C2">
        <v>45</v>
      </c>
      <c r="D2">
        <f aca="true" t="shared" si="0" ref="D2:D7">C2-B2</f>
        <v>45</v>
      </c>
      <c r="E2">
        <v>0.7</v>
      </c>
      <c r="F2">
        <v>1.02</v>
      </c>
      <c r="G2">
        <f aca="true" t="shared" si="1" ref="G2:G7">ROUND(E2,1)</f>
        <v>0.7</v>
      </c>
      <c r="H2">
        <f aca="true" t="shared" si="2" ref="H2:H7">ROUND(F2,2)</f>
        <v>1.02</v>
      </c>
      <c r="I2">
        <f aca="true" t="shared" si="3" ref="I2:I7">H2-G2</f>
        <v>0.32000000000000006</v>
      </c>
    </row>
    <row r="3" spans="1:9" ht="12.75">
      <c r="A3">
        <v>1000</v>
      </c>
      <c r="B3">
        <v>-14</v>
      </c>
      <c r="C3">
        <v>30</v>
      </c>
      <c r="D3">
        <f t="shared" si="0"/>
        <v>44</v>
      </c>
      <c r="E3">
        <f>E2*(A3/A2)-(B3*(A3/A2)/100)</f>
        <v>1.05</v>
      </c>
      <c r="F3">
        <f>F2*(A3/A2)+(C3*(A3/A2)/100)</f>
        <v>1.65</v>
      </c>
      <c r="G3">
        <f t="shared" si="1"/>
        <v>1.1</v>
      </c>
      <c r="H3">
        <f t="shared" si="2"/>
        <v>1.65</v>
      </c>
      <c r="I3">
        <f t="shared" si="3"/>
        <v>0.5499999999999998</v>
      </c>
    </row>
    <row r="4" spans="1:9" ht="12.75">
      <c r="A4">
        <v>2000</v>
      </c>
      <c r="B4">
        <v>-17</v>
      </c>
      <c r="C4">
        <v>6</v>
      </c>
      <c r="D4">
        <f t="shared" si="0"/>
        <v>23</v>
      </c>
      <c r="E4">
        <f>E3*(A4/A3)-(B4*(A4/A3)/100)</f>
        <v>2.44</v>
      </c>
      <c r="F4">
        <f>F3*(A4/A3)+(C4*(A4/A3)/100)</f>
        <v>3.42</v>
      </c>
      <c r="G4">
        <f t="shared" si="1"/>
        <v>2.4</v>
      </c>
      <c r="H4">
        <f t="shared" si="2"/>
        <v>3.42</v>
      </c>
      <c r="I4">
        <f t="shared" si="3"/>
        <v>1.02</v>
      </c>
    </row>
    <row r="5" spans="1:9" ht="12.75">
      <c r="A5">
        <v>3000</v>
      </c>
      <c r="B5">
        <v>-19</v>
      </c>
      <c r="C5">
        <v>4</v>
      </c>
      <c r="D5">
        <f t="shared" si="0"/>
        <v>23</v>
      </c>
      <c r="E5">
        <f>E4*(A5/A4)-(B5*(A5/A4)/100)</f>
        <v>3.9450000000000003</v>
      </c>
      <c r="F5">
        <f>F4*(A5/A4)+(C5*(A5/A4)/100)</f>
        <v>5.1899999999999995</v>
      </c>
      <c r="G5">
        <f t="shared" si="1"/>
        <v>3.9</v>
      </c>
      <c r="H5">
        <f t="shared" si="2"/>
        <v>5.19</v>
      </c>
      <c r="I5">
        <f t="shared" si="3"/>
        <v>1.2900000000000005</v>
      </c>
    </row>
    <row r="6" spans="1:9" ht="12.75">
      <c r="A6">
        <v>4000</v>
      </c>
      <c r="B6">
        <v>-8</v>
      </c>
      <c r="C6">
        <v>8</v>
      </c>
      <c r="D6">
        <f t="shared" si="0"/>
        <v>16</v>
      </c>
      <c r="E6">
        <f>E5*(A6/A5)-(B6*(A6/A5)/100)</f>
        <v>5.366666666666666</v>
      </c>
      <c r="F6">
        <f>F5*(A6/A5)+(C6*(A6/A5)/100)</f>
        <v>7.0266666666666655</v>
      </c>
      <c r="G6">
        <f t="shared" si="1"/>
        <v>5.4</v>
      </c>
      <c r="H6">
        <f t="shared" si="2"/>
        <v>7.03</v>
      </c>
      <c r="I6">
        <f t="shared" si="3"/>
        <v>1.63</v>
      </c>
    </row>
    <row r="7" spans="1:9" ht="12.75">
      <c r="A7">
        <v>5000</v>
      </c>
      <c r="B7">
        <v>-5</v>
      </c>
      <c r="C7">
        <v>12</v>
      </c>
      <c r="D7">
        <f t="shared" si="0"/>
        <v>17</v>
      </c>
      <c r="E7">
        <f>E6*(A7/A6)-(B7*(A7/A6)/100)</f>
        <v>6.770833333333333</v>
      </c>
      <c r="F7">
        <f>F6*(A7/A6)+(C7*(A7/A6)/100)</f>
        <v>8.933333333333332</v>
      </c>
      <c r="G7">
        <f t="shared" si="1"/>
        <v>6.8</v>
      </c>
      <c r="H7">
        <f t="shared" si="2"/>
        <v>8.93</v>
      </c>
      <c r="I7">
        <f t="shared" si="3"/>
        <v>2.13</v>
      </c>
    </row>
  </sheetData>
  <sheetProtection/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SheetLayoutView="100" zoomScalePageLayoutView="0" workbookViewId="0" topLeftCell="B2">
      <selection activeCell="D30" sqref="D30"/>
    </sheetView>
  </sheetViews>
  <sheetFormatPr defaultColWidth="9.140625" defaultRowHeight="12.75"/>
  <cols>
    <col min="1" max="1" width="17.28125" style="0" customWidth="1"/>
    <col min="2" max="2" width="16.57421875" style="0" customWidth="1"/>
    <col min="3" max="3" width="14.421875" style="0" customWidth="1"/>
    <col min="4" max="4" width="15.421875" style="0" customWidth="1"/>
    <col min="5" max="6" width="16.7109375" style="0" customWidth="1"/>
    <col min="7" max="7" width="15.8515625" style="0" customWidth="1"/>
    <col min="8" max="8" width="16.00390625" style="0" customWidth="1"/>
    <col min="9" max="9" width="21.57421875" style="0" customWidth="1"/>
    <col min="11" max="11" width="14.00390625" style="0" customWidth="1"/>
    <col min="12" max="12" width="14.140625" style="0" customWidth="1"/>
    <col min="13" max="13" width="14.57421875" style="0" customWidth="1"/>
    <col min="14" max="14" width="14.00390625" style="0" customWidth="1"/>
  </cols>
  <sheetData>
    <row r="1" spans="1:14" s="1" customFormat="1" ht="12.75">
      <c r="A1" s="1" t="s">
        <v>7</v>
      </c>
      <c r="B1" s="1" t="s">
        <v>9</v>
      </c>
      <c r="C1" s="1" t="s">
        <v>8</v>
      </c>
      <c r="D1" s="1" t="s">
        <v>10</v>
      </c>
      <c r="E1" s="1" t="s">
        <v>11</v>
      </c>
      <c r="F1" s="1" t="s">
        <v>10</v>
      </c>
      <c r="G1" s="1" t="s">
        <v>12</v>
      </c>
      <c r="H1" s="1" t="s">
        <v>11</v>
      </c>
      <c r="I1" s="1" t="s">
        <v>12</v>
      </c>
      <c r="K1" s="2" t="s">
        <v>13</v>
      </c>
      <c r="L1" s="2" t="s">
        <v>14</v>
      </c>
      <c r="M1" s="2" t="s">
        <v>15</v>
      </c>
      <c r="N1" s="2" t="s">
        <v>16</v>
      </c>
    </row>
    <row r="2" spans="1:14" ht="12.75">
      <c r="A2">
        <v>10</v>
      </c>
      <c r="B2">
        <v>12</v>
      </c>
      <c r="C2">
        <f>B2/(100/A2)</f>
        <v>1.2</v>
      </c>
      <c r="D2">
        <f aca="true" t="shared" si="0" ref="D2:D9">(C2-0.4)*(100/A2)</f>
        <v>7.999999999999999</v>
      </c>
      <c r="E2">
        <f aca="true" t="shared" si="1" ref="E2:E9">(C2-0.8)*(100/A2)</f>
        <v>3.999999999999999</v>
      </c>
      <c r="F2">
        <f>C2-0.4</f>
        <v>0.7999999999999999</v>
      </c>
      <c r="G2">
        <f aca="true" t="shared" si="2" ref="G2:G9">(C2-F2)/(C2/100)</f>
        <v>33.333333333333336</v>
      </c>
      <c r="H2">
        <f>C2-0.8</f>
        <v>0.3999999999999999</v>
      </c>
      <c r="I2">
        <f aca="true" t="shared" si="3" ref="I2:I9">(C2-H2)/(C2/100)</f>
        <v>66.66666666666667</v>
      </c>
      <c r="K2">
        <f>ROUND(D2,1)</f>
        <v>8</v>
      </c>
      <c r="L2">
        <f>ROUND(E2,1)</f>
        <v>4</v>
      </c>
      <c r="M2">
        <f>ROUND(G2,1)</f>
        <v>33.3</v>
      </c>
      <c r="N2">
        <f>ROUND(I2,1)</f>
        <v>66.7</v>
      </c>
    </row>
    <row r="3" spans="1:14" ht="12.75">
      <c r="A3">
        <v>20</v>
      </c>
      <c r="B3">
        <v>9.5</v>
      </c>
      <c r="C3">
        <f aca="true" t="shared" si="4" ref="C3:C9">B3/(100/A3)</f>
        <v>1.9</v>
      </c>
      <c r="D3">
        <f t="shared" si="0"/>
        <v>7.5</v>
      </c>
      <c r="E3">
        <f t="shared" si="1"/>
        <v>5.499999999999999</v>
      </c>
      <c r="F3">
        <f aca="true" t="shared" si="5" ref="F3:F9">C3-0.4</f>
        <v>1.5</v>
      </c>
      <c r="G3">
        <f t="shared" si="2"/>
        <v>21.052631578947363</v>
      </c>
      <c r="H3">
        <f aca="true" t="shared" si="6" ref="H3:H9">C3-0.8</f>
        <v>1.0999999999999999</v>
      </c>
      <c r="I3">
        <f t="shared" si="3"/>
        <v>42.10526315789474</v>
      </c>
      <c r="K3">
        <f aca="true" t="shared" si="7" ref="K3:K9">ROUND(D3,1)</f>
        <v>7.5</v>
      </c>
      <c r="L3">
        <f aca="true" t="shared" si="8" ref="L3:L9">ROUND(E3,1)</f>
        <v>5.5</v>
      </c>
      <c r="M3">
        <f aca="true" t="shared" si="9" ref="M3:M9">ROUND(G3,1)</f>
        <v>21.1</v>
      </c>
      <c r="N3">
        <f aca="true" t="shared" si="10" ref="N3:N9">ROUND(I3,1)</f>
        <v>42.1</v>
      </c>
    </row>
    <row r="4" spans="1:14" ht="12.75">
      <c r="A4">
        <v>30</v>
      </c>
      <c r="B4">
        <v>7.8</v>
      </c>
      <c r="C4">
        <f t="shared" si="4"/>
        <v>2.34</v>
      </c>
      <c r="D4">
        <f>(C4-0.4)*(100/A4)</f>
        <v>6.466666666666667</v>
      </c>
      <c r="E4">
        <f t="shared" si="1"/>
        <v>5.133333333333333</v>
      </c>
      <c r="F4">
        <f t="shared" si="5"/>
        <v>1.94</v>
      </c>
      <c r="G4">
        <f t="shared" si="2"/>
        <v>17.094017094017094</v>
      </c>
      <c r="H4">
        <f t="shared" si="6"/>
        <v>1.5399999999999998</v>
      </c>
      <c r="I4">
        <f t="shared" si="3"/>
        <v>34.188034188034194</v>
      </c>
      <c r="K4">
        <f t="shared" si="7"/>
        <v>6.5</v>
      </c>
      <c r="L4">
        <f t="shared" si="8"/>
        <v>5.1</v>
      </c>
      <c r="M4">
        <f t="shared" si="9"/>
        <v>17.1</v>
      </c>
      <c r="N4">
        <f t="shared" si="10"/>
        <v>34.2</v>
      </c>
    </row>
    <row r="5" spans="1:14" ht="12.75">
      <c r="A5">
        <v>40</v>
      </c>
      <c r="B5">
        <v>6.7</v>
      </c>
      <c r="C5">
        <f t="shared" si="4"/>
        <v>2.68</v>
      </c>
      <c r="D5">
        <f t="shared" si="0"/>
        <v>5.700000000000001</v>
      </c>
      <c r="E5">
        <f t="shared" si="1"/>
        <v>4.7</v>
      </c>
      <c r="F5">
        <f t="shared" si="5"/>
        <v>2.2800000000000002</v>
      </c>
      <c r="G5">
        <f t="shared" si="2"/>
        <v>14.925373134328355</v>
      </c>
      <c r="H5">
        <f t="shared" si="6"/>
        <v>1.8800000000000001</v>
      </c>
      <c r="I5">
        <f t="shared" si="3"/>
        <v>29.850746268656717</v>
      </c>
      <c r="K5">
        <f t="shared" si="7"/>
        <v>5.7</v>
      </c>
      <c r="L5">
        <f t="shared" si="8"/>
        <v>4.7</v>
      </c>
      <c r="M5">
        <f t="shared" si="9"/>
        <v>14.9</v>
      </c>
      <c r="N5">
        <f t="shared" si="10"/>
        <v>29.9</v>
      </c>
    </row>
    <row r="6" spans="1:14" ht="12.75">
      <c r="A6">
        <v>50</v>
      </c>
      <c r="B6">
        <v>6</v>
      </c>
      <c r="C6">
        <f t="shared" si="4"/>
        <v>3</v>
      </c>
      <c r="D6">
        <f t="shared" si="0"/>
        <v>5.2</v>
      </c>
      <c r="E6">
        <f t="shared" si="1"/>
        <v>4.4</v>
      </c>
      <c r="F6">
        <f t="shared" si="5"/>
        <v>2.6</v>
      </c>
      <c r="G6">
        <f t="shared" si="2"/>
        <v>13.33333333333333</v>
      </c>
      <c r="H6">
        <f t="shared" si="6"/>
        <v>2.2</v>
      </c>
      <c r="I6">
        <f t="shared" si="3"/>
        <v>26.66666666666666</v>
      </c>
      <c r="K6">
        <f t="shared" si="7"/>
        <v>5.2</v>
      </c>
      <c r="L6">
        <f t="shared" si="8"/>
        <v>4.4</v>
      </c>
      <c r="M6">
        <f t="shared" si="9"/>
        <v>13.3</v>
      </c>
      <c r="N6">
        <f t="shared" si="10"/>
        <v>26.7</v>
      </c>
    </row>
    <row r="7" spans="1:14" ht="12.75">
      <c r="A7">
        <v>60</v>
      </c>
      <c r="B7">
        <v>5.7</v>
      </c>
      <c r="C7">
        <f t="shared" si="4"/>
        <v>3.42</v>
      </c>
      <c r="D7">
        <f t="shared" si="0"/>
        <v>5.033333333333333</v>
      </c>
      <c r="E7">
        <f t="shared" si="1"/>
        <v>4.366666666666667</v>
      </c>
      <c r="F7">
        <f t="shared" si="5"/>
        <v>3.02</v>
      </c>
      <c r="G7">
        <f t="shared" si="2"/>
        <v>11.695906432748535</v>
      </c>
      <c r="H7">
        <f t="shared" si="6"/>
        <v>2.62</v>
      </c>
      <c r="I7">
        <f t="shared" si="3"/>
        <v>23.39181286549707</v>
      </c>
      <c r="K7">
        <f t="shared" si="7"/>
        <v>5</v>
      </c>
      <c r="L7">
        <f t="shared" si="8"/>
        <v>4.4</v>
      </c>
      <c r="M7">
        <f t="shared" si="9"/>
        <v>11.7</v>
      </c>
      <c r="N7">
        <f t="shared" si="10"/>
        <v>23.4</v>
      </c>
    </row>
    <row r="8" spans="1:14" ht="12.75">
      <c r="A8">
        <v>70</v>
      </c>
      <c r="B8">
        <v>6.2</v>
      </c>
      <c r="C8">
        <f t="shared" si="4"/>
        <v>4.34</v>
      </c>
      <c r="D8">
        <f t="shared" si="0"/>
        <v>5.628571428571429</v>
      </c>
      <c r="E8">
        <f t="shared" si="1"/>
        <v>5.057142857142857</v>
      </c>
      <c r="F8">
        <f t="shared" si="5"/>
        <v>3.94</v>
      </c>
      <c r="G8">
        <f t="shared" si="2"/>
        <v>9.21658986175115</v>
      </c>
      <c r="H8">
        <f t="shared" si="6"/>
        <v>3.54</v>
      </c>
      <c r="I8">
        <f t="shared" si="3"/>
        <v>18.4331797235023</v>
      </c>
      <c r="K8">
        <f t="shared" si="7"/>
        <v>5.6</v>
      </c>
      <c r="L8">
        <f t="shared" si="8"/>
        <v>5.1</v>
      </c>
      <c r="M8">
        <f t="shared" si="9"/>
        <v>9.2</v>
      </c>
      <c r="N8">
        <f t="shared" si="10"/>
        <v>18.4</v>
      </c>
    </row>
    <row r="9" spans="1:14" ht="12.75">
      <c r="A9">
        <v>80</v>
      </c>
      <c r="B9">
        <v>7.2</v>
      </c>
      <c r="C9">
        <f t="shared" si="4"/>
        <v>5.76</v>
      </c>
      <c r="D9">
        <f t="shared" si="0"/>
        <v>6.699999999999999</v>
      </c>
      <c r="E9">
        <f t="shared" si="1"/>
        <v>6.2</v>
      </c>
      <c r="F9">
        <f t="shared" si="5"/>
        <v>5.359999999999999</v>
      </c>
      <c r="G9">
        <f t="shared" si="2"/>
        <v>6.944444444444451</v>
      </c>
      <c r="H9">
        <f t="shared" si="6"/>
        <v>4.96</v>
      </c>
      <c r="I9">
        <f t="shared" si="3"/>
        <v>13.888888888888886</v>
      </c>
      <c r="K9">
        <f t="shared" si="7"/>
        <v>6.7</v>
      </c>
      <c r="L9">
        <f t="shared" si="8"/>
        <v>6.2</v>
      </c>
      <c r="M9">
        <f t="shared" si="9"/>
        <v>6.9</v>
      </c>
      <c r="N9">
        <f t="shared" si="10"/>
        <v>13.9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2016-08-04T11:27:37Z</dcterms:created>
  <dcterms:modified xsi:type="dcterms:W3CDTF">2016-08-07T04:46:25Z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